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65" windowWidth="26880" windowHeight="14745" activeTab="0"/>
  </bookViews>
  <sheets>
    <sheet name="2015 Cierre" sheetId="1" r:id="rId1"/>
  </sheets>
  <definedNames>
    <definedName name="_xlnm.Print_Area" localSheetId="0">'2015 Cierre'!$A$1:$E$52</definedName>
  </definedNames>
  <calcPr fullCalcOnLoad="1"/>
</workbook>
</file>

<file path=xl/sharedStrings.xml><?xml version="1.0" encoding="utf-8"?>
<sst xmlns="http://schemas.openxmlformats.org/spreadsheetml/2006/main" count="118" uniqueCount="59">
  <si>
    <t>INGRESOS</t>
  </si>
  <si>
    <t>Cuotas de colegiación</t>
  </si>
  <si>
    <t>Servicio de Visado</t>
  </si>
  <si>
    <t>Tasas por certificados colegiales</t>
  </si>
  <si>
    <t>Patrocinios</t>
  </si>
  <si>
    <t>Subvenciones</t>
  </si>
  <si>
    <t>Actividades formativas (matrículas)</t>
  </si>
  <si>
    <t>Intereses rendimiento CCC</t>
  </si>
  <si>
    <t>GASTOS</t>
  </si>
  <si>
    <t>Nuevas Tecnologías</t>
  </si>
  <si>
    <t>Secretaría y Tesorería</t>
  </si>
  <si>
    <t>Juntas y Comisiones</t>
  </si>
  <si>
    <t>Dietas, desplazamientos y representación</t>
  </si>
  <si>
    <t>Actividades formativas</t>
  </si>
  <si>
    <t>Costes bancarios</t>
  </si>
  <si>
    <t>Comisiones por transferencias</t>
  </si>
  <si>
    <t>Comisiones por mantenimiento</t>
  </si>
  <si>
    <t>BALANCE</t>
  </si>
  <si>
    <t>Correos</t>
  </si>
  <si>
    <t>Donaciones</t>
  </si>
  <si>
    <t>Mantenimiento Web</t>
  </si>
  <si>
    <t>Profesorado Honorarios</t>
  </si>
  <si>
    <t xml:space="preserve">Dietas, desplazamientos </t>
  </si>
  <si>
    <t>Gastos telefono movil</t>
  </si>
  <si>
    <t>Juntas DT</t>
  </si>
  <si>
    <t>Dominio</t>
  </si>
  <si>
    <t>Organización</t>
  </si>
  <si>
    <t>Material fungible</t>
  </si>
  <si>
    <t>---</t>
  </si>
  <si>
    <t>Otros gastos</t>
  </si>
  <si>
    <t>Presupuesto</t>
  </si>
  <si>
    <t>Efectuado</t>
  </si>
  <si>
    <t>%</t>
  </si>
  <si>
    <t>Asambleas (La Laguna, Las Palmas)</t>
  </si>
  <si>
    <t>Otros ingresos (Colegio nacional)</t>
  </si>
  <si>
    <t>AÑO 2015</t>
  </si>
  <si>
    <t>Reunion Presidentes de DD.TT.</t>
  </si>
  <si>
    <t xml:space="preserve">Juntas General </t>
  </si>
  <si>
    <t>Remanente de caja 2014 (positivo)</t>
  </si>
  <si>
    <t>Cuotas pendientes de 2014</t>
  </si>
  <si>
    <t>Reunion Presidentes de DD.TT. (MADRID)</t>
  </si>
  <si>
    <t>Juntas General (ALICANTE)</t>
  </si>
  <si>
    <t>Devolución de matrículas curso topografía</t>
  </si>
  <si>
    <t>Otros ingresos (pago dominio por Andrés Ramírez)</t>
  </si>
  <si>
    <t>Remanente CTA 2014 (La Caixa)</t>
  </si>
  <si>
    <t>Cuotas de colegación ingresadas</t>
  </si>
  <si>
    <t>Cuotas de colegación por ingresar</t>
  </si>
  <si>
    <t>Gastos a compensar Tesorería</t>
  </si>
  <si>
    <t>Cuotas pendientes de 2014 ingresadas</t>
  </si>
  <si>
    <t>Cuotas pendientes de 2014 por ingresar</t>
  </si>
  <si>
    <t>Auditoría subvención Leader 2014</t>
  </si>
  <si>
    <t>Pago dominio por Andrés Ramírez.</t>
  </si>
  <si>
    <t>Devolución importe auditoría cancelada.</t>
  </si>
  <si>
    <t>Banco a 31/12/15</t>
  </si>
  <si>
    <t>Por ingresar</t>
  </si>
  <si>
    <t>Pendiente 2014+2015</t>
  </si>
  <si>
    <t>CUADRO DE INGRESOS Y GASTOS 2015</t>
  </si>
  <si>
    <t>CUADRO DE PREVISIONES DE INGRESOS Y GASTOS 2016</t>
  </si>
  <si>
    <t>AÑO 2016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</si>
</sst>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[$€-C0A]_-;\-* #,##0.00\ [$€-C0A]_-;_-* &quot;-&quot;??\ [$€-C0A]_-;_-@_-"/>
  </numFmts>
  <fonts count="2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54"/>
      </bottom>
    </border>
    <border>
      <left/>
      <right/>
      <top style="thin">
        <color indexed="62"/>
      </top>
      <bottom style="double">
        <color indexed="62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5" fillId="11" borderId="0" applyNumberFormat="0" applyBorder="0" applyAlignment="0" applyProtection="0"/>
    <xf numFmtId="0" fontId="6" fillId="2" borderId="1" applyNumberFormat="0" applyAlignment="0" applyProtection="0"/>
    <xf numFmtId="0" fontId="7" fillId="12" borderId="2" applyNumberFormat="0" applyAlignment="0" applyProtection="0"/>
    <xf numFmtId="0" fontId="8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0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0" fontId="11" fillId="1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8" borderId="0" applyNumberFormat="0" applyBorder="0" applyAlignment="0" applyProtection="0"/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13" fillId="2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9" fillId="0" borderId="8" applyNumberFormat="0" applyFill="0" applyAlignment="0" applyProtection="0"/>
    <xf numFmtId="0" fontId="19" fillId="0" borderId="9" applyNumberFormat="0" applyFill="0" applyAlignment="0" applyProtection="0"/>
  </cellStyleXfs>
  <cellXfs count="37">
    <xf numFmtId="0" fontId="0" fillId="0" borderId="0" xfId="0" applyAlignment="1">
      <alignment/>
    </xf>
    <xf numFmtId="49" fontId="2" fillId="0" borderId="0" xfId="0" applyNumberFormat="1" applyFont="1" applyAlignment="1">
      <alignment horizontal="left"/>
    </xf>
    <xf numFmtId="0" fontId="2" fillId="18" borderId="0" xfId="0" applyFont="1" applyFill="1" applyAlignment="1">
      <alignment/>
    </xf>
    <xf numFmtId="44" fontId="2" fillId="18" borderId="0" xfId="45" applyFont="1" applyFill="1" applyAlignment="1">
      <alignment/>
    </xf>
    <xf numFmtId="0" fontId="2" fillId="0" borderId="0" xfId="0" applyFont="1" applyFill="1" applyAlignment="1">
      <alignment/>
    </xf>
    <xf numFmtId="44" fontId="2" fillId="0" borderId="0" xfId="45" applyFont="1" applyFill="1" applyAlignment="1">
      <alignment/>
    </xf>
    <xf numFmtId="44" fontId="3" fillId="0" borderId="0" xfId="45" applyFont="1" applyFill="1" applyAlignment="1">
      <alignment/>
    </xf>
    <xf numFmtId="0" fontId="3" fillId="0" borderId="0" xfId="0" applyFont="1" applyFill="1" applyAlignment="1">
      <alignment/>
    </xf>
    <xf numFmtId="44" fontId="2" fillId="0" borderId="0" xfId="45" applyFont="1" applyAlignment="1">
      <alignment/>
    </xf>
    <xf numFmtId="0" fontId="2" fillId="18" borderId="0" xfId="0" applyFont="1" applyFill="1" applyAlignment="1">
      <alignment horizontal="right"/>
    </xf>
    <xf numFmtId="44" fontId="3" fillId="0" borderId="0" xfId="45" applyFont="1" applyAlignment="1">
      <alignment/>
    </xf>
    <xf numFmtId="0" fontId="3" fillId="0" borderId="0" xfId="0" applyFont="1" applyAlignment="1">
      <alignment/>
    </xf>
    <xf numFmtId="9" fontId="3" fillId="0" borderId="0" xfId="53" applyFont="1" applyAlignment="1">
      <alignment/>
    </xf>
    <xf numFmtId="9" fontId="3" fillId="0" borderId="0" xfId="53" applyFont="1" applyAlignment="1" quotePrefix="1">
      <alignment horizontal="right"/>
    </xf>
    <xf numFmtId="164" fontId="3" fillId="0" borderId="0" xfId="0" applyNumberFormat="1" applyFont="1" applyAlignment="1">
      <alignment/>
    </xf>
    <xf numFmtId="164" fontId="2" fillId="0" borderId="0" xfId="45" applyNumberFormat="1" applyFont="1" applyAlignment="1">
      <alignment/>
    </xf>
    <xf numFmtId="164" fontId="2" fillId="18" borderId="0" xfId="45" applyNumberFormat="1" applyFont="1" applyFill="1" applyAlignment="1">
      <alignment/>
    </xf>
    <xf numFmtId="164" fontId="2" fillId="0" borderId="0" xfId="0" applyNumberFormat="1" applyFont="1" applyAlignment="1">
      <alignment/>
    </xf>
    <xf numFmtId="9" fontId="2" fillId="18" borderId="0" xfId="53" applyFont="1" applyFill="1" applyAlignment="1">
      <alignment/>
    </xf>
    <xf numFmtId="44" fontId="2" fillId="0" borderId="0" xfId="45" applyFont="1" applyAlignment="1">
      <alignment horizontal="right"/>
    </xf>
    <xf numFmtId="164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9" fontId="2" fillId="0" borderId="0" xfId="53" applyFont="1" applyAlignment="1" quotePrefix="1">
      <alignment horizontal="right"/>
    </xf>
    <xf numFmtId="0" fontId="2" fillId="0" borderId="0" xfId="0" applyFont="1" applyAlignment="1">
      <alignment/>
    </xf>
    <xf numFmtId="9" fontId="2" fillId="0" borderId="0" xfId="53" applyFont="1" applyAlignment="1">
      <alignment/>
    </xf>
    <xf numFmtId="0" fontId="2" fillId="0" borderId="0" xfId="45" applyNumberFormat="1" applyFont="1" applyAlignment="1">
      <alignment horizontal="left"/>
    </xf>
    <xf numFmtId="164" fontId="20" fillId="0" borderId="0" xfId="0" applyNumberFormat="1" applyFont="1" applyAlignment="1">
      <alignment/>
    </xf>
    <xf numFmtId="164" fontId="21" fillId="0" borderId="0" xfId="0" applyNumberFormat="1" applyFont="1" applyAlignment="1">
      <alignment/>
    </xf>
    <xf numFmtId="0" fontId="21" fillId="0" borderId="0" xfId="0" applyFont="1" applyFill="1" applyAlignment="1">
      <alignment/>
    </xf>
    <xf numFmtId="44" fontId="21" fillId="0" borderId="0" xfId="45" applyFont="1" applyAlignment="1">
      <alignment/>
    </xf>
    <xf numFmtId="164" fontId="20" fillId="0" borderId="0" xfId="45" applyNumberFormat="1" applyFont="1" applyFill="1" applyAlignment="1">
      <alignment/>
    </xf>
    <xf numFmtId="49" fontId="21" fillId="0" borderId="0" xfId="0" applyNumberFormat="1" applyFont="1" applyFill="1" applyAlignment="1">
      <alignment horizontal="left"/>
    </xf>
    <xf numFmtId="44" fontId="21" fillId="0" borderId="0" xfId="45" applyFont="1" applyFill="1" applyAlignment="1">
      <alignment/>
    </xf>
    <xf numFmtId="0" fontId="20" fillId="0" borderId="0" xfId="0" applyFont="1" applyFill="1" applyAlignment="1">
      <alignment/>
    </xf>
    <xf numFmtId="44" fontId="20" fillId="0" borderId="0" xfId="45" applyFont="1" applyFill="1" applyAlignment="1">
      <alignment/>
    </xf>
    <xf numFmtId="44" fontId="20" fillId="0" borderId="0" xfId="45" applyFont="1" applyAlignment="1">
      <alignment/>
    </xf>
    <xf numFmtId="164" fontId="3" fillId="0" borderId="0" xfId="45" applyNumberFormat="1" applyFont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8"/>
  <sheetViews>
    <sheetView tabSelected="1" zoomScale="150" zoomScaleNormal="150" zoomScalePageLayoutView="150" workbookViewId="0" topLeftCell="A1">
      <selection activeCell="K8" sqref="K8"/>
    </sheetView>
  </sheetViews>
  <sheetFormatPr defaultColWidth="10.8515625" defaultRowHeight="12.75"/>
  <cols>
    <col min="1" max="1" width="4.421875" style="1" bestFit="1" customWidth="1"/>
    <col min="2" max="2" width="36.421875" style="1" customWidth="1"/>
    <col min="3" max="3" width="15.28125" style="10" bestFit="1" customWidth="1"/>
    <col min="4" max="4" width="17.00390625" style="14" bestFit="1" customWidth="1"/>
    <col min="5" max="7" width="10.8515625" style="11" customWidth="1"/>
    <col min="8" max="8" width="32.28125" style="11" bestFit="1" customWidth="1"/>
    <col min="9" max="9" width="14.421875" style="11" customWidth="1"/>
    <col min="10" max="16384" width="10.8515625" style="11" customWidth="1"/>
  </cols>
  <sheetData>
    <row r="1" spans="1:7" ht="12.75">
      <c r="A1" s="23" t="s">
        <v>56</v>
      </c>
      <c r="G1" s="23" t="s">
        <v>57</v>
      </c>
    </row>
    <row r="3" spans="2:9" ht="12.75">
      <c r="B3" s="25" t="s">
        <v>35</v>
      </c>
      <c r="C3" s="19" t="s">
        <v>30</v>
      </c>
      <c r="D3" s="20" t="s">
        <v>31</v>
      </c>
      <c r="E3" s="21" t="s">
        <v>32</v>
      </c>
      <c r="G3" s="1"/>
      <c r="H3" s="25" t="s">
        <v>58</v>
      </c>
      <c r="I3" s="19" t="s">
        <v>30</v>
      </c>
    </row>
    <row r="4" spans="1:9" ht="12.75">
      <c r="A4" s="2">
        <v>0</v>
      </c>
      <c r="B4" s="2" t="s">
        <v>0</v>
      </c>
      <c r="C4" s="3">
        <f>SUM(C6:C21)</f>
        <v>8749.1</v>
      </c>
      <c r="D4" s="3">
        <f>D5+D9+D10+D11+D12+D13+D14+D17+D18+D21</f>
        <v>6987.160000000001</v>
      </c>
      <c r="E4" s="18">
        <f>D4/C4</f>
        <v>0.7986147146563647</v>
      </c>
      <c r="G4" s="2">
        <v>0</v>
      </c>
      <c r="H4" s="2" t="s">
        <v>0</v>
      </c>
      <c r="I4" s="3">
        <f>SUM(I5:I18)</f>
        <v>557.12</v>
      </c>
    </row>
    <row r="5" spans="1:9" ht="12.75">
      <c r="A5" s="4">
        <v>1</v>
      </c>
      <c r="B5" s="4" t="s">
        <v>1</v>
      </c>
      <c r="C5" s="17">
        <f>SUM(C6:C7)</f>
        <v>4085</v>
      </c>
      <c r="D5" s="17">
        <v>4360</v>
      </c>
      <c r="E5" s="24">
        <f>D5/C5</f>
        <v>1.0673194614443084</v>
      </c>
      <c r="G5" s="4">
        <v>1</v>
      </c>
      <c r="H5" s="28" t="s">
        <v>1</v>
      </c>
      <c r="I5" s="29"/>
    </row>
    <row r="6" spans="1:9" ht="12.75">
      <c r="A6" s="7">
        <v>11</v>
      </c>
      <c r="B6" s="7" t="s">
        <v>45</v>
      </c>
      <c r="C6" s="35">
        <v>4085</v>
      </c>
      <c r="D6" s="14">
        <v>900</v>
      </c>
      <c r="E6" s="12">
        <f>D6/C6</f>
        <v>0.22031823745410037</v>
      </c>
      <c r="G6" s="7">
        <v>11</v>
      </c>
      <c r="H6" s="7" t="s">
        <v>45</v>
      </c>
      <c r="I6" s="29"/>
    </row>
    <row r="7" spans="1:9" ht="12.75">
      <c r="A7" s="7">
        <v>12</v>
      </c>
      <c r="B7" s="7" t="s">
        <v>46</v>
      </c>
      <c r="C7" s="35">
        <v>0</v>
      </c>
      <c r="D7" s="14">
        <f>D5-D6-D8</f>
        <v>2806.46</v>
      </c>
      <c r="E7" s="13" t="s">
        <v>28</v>
      </c>
      <c r="G7" s="7">
        <v>12</v>
      </c>
      <c r="H7" s="7" t="s">
        <v>46</v>
      </c>
      <c r="I7" s="29"/>
    </row>
    <row r="8" spans="1:9" ht="12.75">
      <c r="A8" s="7">
        <v>13</v>
      </c>
      <c r="B8" s="7" t="s">
        <v>47</v>
      </c>
      <c r="C8" s="35">
        <v>0</v>
      </c>
      <c r="D8" s="14">
        <v>653.54</v>
      </c>
      <c r="E8" s="13" t="s">
        <v>28</v>
      </c>
      <c r="G8" s="7">
        <v>13</v>
      </c>
      <c r="H8" s="7" t="s">
        <v>47</v>
      </c>
      <c r="I8" s="29"/>
    </row>
    <row r="9" spans="1:9" ht="12.75">
      <c r="A9" s="4">
        <v>2</v>
      </c>
      <c r="B9" s="4" t="s">
        <v>2</v>
      </c>
      <c r="C9" s="29">
        <v>0</v>
      </c>
      <c r="D9" s="17">
        <v>0</v>
      </c>
      <c r="E9" s="22" t="s">
        <v>28</v>
      </c>
      <c r="G9" s="4">
        <v>2</v>
      </c>
      <c r="H9" s="28" t="s">
        <v>2</v>
      </c>
      <c r="I9" s="29">
        <v>0</v>
      </c>
    </row>
    <row r="10" spans="1:9" ht="12.75">
      <c r="A10" s="4">
        <v>3</v>
      </c>
      <c r="B10" s="4" t="s">
        <v>3</v>
      </c>
      <c r="C10" s="29">
        <v>0</v>
      </c>
      <c r="D10" s="17">
        <v>0</v>
      </c>
      <c r="E10" s="22" t="s">
        <v>28</v>
      </c>
      <c r="G10" s="4">
        <v>3</v>
      </c>
      <c r="H10" s="28" t="s">
        <v>3</v>
      </c>
      <c r="I10" s="29">
        <v>0</v>
      </c>
    </row>
    <row r="11" spans="1:9" ht="12.75">
      <c r="A11" s="4">
        <v>4</v>
      </c>
      <c r="B11" s="4" t="s">
        <v>4</v>
      </c>
      <c r="C11" s="29">
        <v>0</v>
      </c>
      <c r="D11" s="17">
        <v>0</v>
      </c>
      <c r="E11" s="22" t="s">
        <v>28</v>
      </c>
      <c r="G11" s="4">
        <v>4</v>
      </c>
      <c r="H11" s="28" t="s">
        <v>4</v>
      </c>
      <c r="I11" s="29">
        <v>0</v>
      </c>
    </row>
    <row r="12" spans="1:9" ht="12.75">
      <c r="A12" s="4">
        <v>5</v>
      </c>
      <c r="B12" s="4" t="s">
        <v>5</v>
      </c>
      <c r="C12" s="29">
        <v>3637.5</v>
      </c>
      <c r="D12" s="17">
        <v>0</v>
      </c>
      <c r="E12" s="24">
        <f>D12/C12</f>
        <v>0</v>
      </c>
      <c r="G12" s="4">
        <v>5</v>
      </c>
      <c r="H12" s="28" t="s">
        <v>5</v>
      </c>
      <c r="I12" s="29"/>
    </row>
    <row r="13" spans="1:9" ht="12.75">
      <c r="A13" s="4">
        <v>6</v>
      </c>
      <c r="B13" s="1" t="s">
        <v>6</v>
      </c>
      <c r="C13" s="32">
        <v>1000</v>
      </c>
      <c r="D13" s="17">
        <v>245</v>
      </c>
      <c r="E13" s="24">
        <f>D13/C13</f>
        <v>0.245</v>
      </c>
      <c r="G13" s="4">
        <v>6</v>
      </c>
      <c r="H13" s="31" t="s">
        <v>6</v>
      </c>
      <c r="I13" s="32"/>
    </row>
    <row r="14" spans="1:9" ht="12.75">
      <c r="A14" s="4">
        <v>7</v>
      </c>
      <c r="B14" s="4" t="s">
        <v>43</v>
      </c>
      <c r="C14" s="29">
        <v>0</v>
      </c>
      <c r="D14" s="17">
        <f>SUM(D15:D16)</f>
        <v>337.76</v>
      </c>
      <c r="E14" s="22" t="s">
        <v>28</v>
      </c>
      <c r="G14" s="4">
        <v>7</v>
      </c>
      <c r="H14" s="28" t="s">
        <v>34</v>
      </c>
      <c r="I14" s="29">
        <v>0</v>
      </c>
    </row>
    <row r="15" spans="1:9" ht="12.75">
      <c r="A15" s="7">
        <v>71</v>
      </c>
      <c r="B15" s="7" t="s">
        <v>51</v>
      </c>
      <c r="C15" s="35">
        <v>0</v>
      </c>
      <c r="D15" s="14">
        <v>17.76</v>
      </c>
      <c r="E15" s="22" t="s">
        <v>28</v>
      </c>
      <c r="G15" s="4"/>
      <c r="H15" s="28"/>
      <c r="I15" s="29"/>
    </row>
    <row r="16" spans="1:9" ht="12.75">
      <c r="A16" s="7">
        <v>72</v>
      </c>
      <c r="B16" s="7" t="s">
        <v>52</v>
      </c>
      <c r="C16" s="35">
        <v>0</v>
      </c>
      <c r="D16" s="14">
        <v>320</v>
      </c>
      <c r="E16" s="22" t="s">
        <v>28</v>
      </c>
      <c r="G16" s="4"/>
      <c r="H16" s="28"/>
      <c r="I16" s="29"/>
    </row>
    <row r="17" spans="1:9" ht="12.75">
      <c r="A17" s="4">
        <v>8</v>
      </c>
      <c r="B17" s="4" t="s">
        <v>7</v>
      </c>
      <c r="C17" s="29">
        <v>0</v>
      </c>
      <c r="D17" s="17">
        <v>0</v>
      </c>
      <c r="E17" s="22" t="s">
        <v>28</v>
      </c>
      <c r="G17" s="4">
        <v>8</v>
      </c>
      <c r="H17" s="28" t="s">
        <v>7</v>
      </c>
      <c r="I17" s="29">
        <v>0</v>
      </c>
    </row>
    <row r="18" spans="1:9" ht="12.75">
      <c r="A18" s="4">
        <v>9</v>
      </c>
      <c r="B18" s="4" t="s">
        <v>39</v>
      </c>
      <c r="C18" s="29">
        <v>0</v>
      </c>
      <c r="D18" s="15">
        <f>SUM(D19:D20)</f>
        <v>2017.8</v>
      </c>
      <c r="E18" s="22" t="s">
        <v>28</v>
      </c>
      <c r="G18" s="4">
        <v>9</v>
      </c>
      <c r="H18" s="28" t="s">
        <v>38</v>
      </c>
      <c r="I18" s="29">
        <v>557.12</v>
      </c>
    </row>
    <row r="19" spans="1:9" ht="12.75">
      <c r="A19" s="7">
        <v>91</v>
      </c>
      <c r="B19" s="7" t="s">
        <v>48</v>
      </c>
      <c r="C19" s="35">
        <v>0</v>
      </c>
      <c r="D19" s="36">
        <f>2835-D6</f>
        <v>1935</v>
      </c>
      <c r="E19" s="22" t="s">
        <v>28</v>
      </c>
      <c r="G19" s="4"/>
      <c r="H19" s="28"/>
      <c r="I19" s="29"/>
    </row>
    <row r="20" spans="1:9" ht="12.75">
      <c r="A20" s="7">
        <v>92</v>
      </c>
      <c r="B20" s="7" t="s">
        <v>49</v>
      </c>
      <c r="C20" s="35">
        <v>0</v>
      </c>
      <c r="D20" s="36">
        <v>82.8</v>
      </c>
      <c r="E20" s="22" t="s">
        <v>28</v>
      </c>
      <c r="G20" s="4"/>
      <c r="H20" s="28"/>
      <c r="I20" s="29"/>
    </row>
    <row r="21" spans="1:9" ht="12.75">
      <c r="A21" s="4">
        <v>10</v>
      </c>
      <c r="B21" s="4" t="s">
        <v>44</v>
      </c>
      <c r="C21" s="29">
        <v>26.6</v>
      </c>
      <c r="D21" s="15">
        <v>26.6</v>
      </c>
      <c r="E21" s="24">
        <f>D21/C21</f>
        <v>1</v>
      </c>
      <c r="G21" s="4"/>
      <c r="H21" s="28"/>
      <c r="I21" s="29"/>
    </row>
    <row r="22" spans="1:9" ht="12.75">
      <c r="A22" s="4"/>
      <c r="B22" s="4"/>
      <c r="C22" s="6"/>
      <c r="G22" s="4"/>
      <c r="H22" s="4"/>
      <c r="I22" s="6"/>
    </row>
    <row r="23" spans="1:9" ht="12.75">
      <c r="A23" s="4"/>
      <c r="B23" s="4" t="s">
        <v>35</v>
      </c>
      <c r="C23" s="19" t="s">
        <v>30</v>
      </c>
      <c r="D23" s="19" t="s">
        <v>31</v>
      </c>
      <c r="E23" s="19" t="s">
        <v>32</v>
      </c>
      <c r="G23" s="4"/>
      <c r="H23" s="4" t="s">
        <v>35</v>
      </c>
      <c r="I23" s="19" t="s">
        <v>30</v>
      </c>
    </row>
    <row r="24" spans="1:9" ht="12.75">
      <c r="A24" s="2">
        <v>0</v>
      </c>
      <c r="B24" s="2" t="s">
        <v>8</v>
      </c>
      <c r="C24" s="3">
        <f>C25+C28+C32+C38+C37+C42+C45+C46</f>
        <v>8376</v>
      </c>
      <c r="D24" s="16">
        <f>D25+D28+D32+D38+D37+D42+D45+D46</f>
        <v>3540.7799999999997</v>
      </c>
      <c r="E24" s="18">
        <f>D24/C24</f>
        <v>0.4227292263610315</v>
      </c>
      <c r="G24" s="2">
        <v>0</v>
      </c>
      <c r="H24" s="2" t="s">
        <v>8</v>
      </c>
      <c r="I24" s="3">
        <f>I25+I28+I32+I38+I37+I42+I45+I46</f>
        <v>8376</v>
      </c>
    </row>
    <row r="25" spans="1:9" s="23" customFormat="1" ht="12.75">
      <c r="A25" s="4">
        <v>1</v>
      </c>
      <c r="B25" s="4" t="s">
        <v>9</v>
      </c>
      <c r="C25" s="32">
        <f>SUM(C26:C27)</f>
        <v>518</v>
      </c>
      <c r="D25" s="32">
        <f>SUM(D26:D27)</f>
        <v>17.76</v>
      </c>
      <c r="E25" s="12">
        <f>D25/C25</f>
        <v>0.03428571428571429</v>
      </c>
      <c r="G25" s="4">
        <v>1</v>
      </c>
      <c r="H25" s="28" t="s">
        <v>9</v>
      </c>
      <c r="I25" s="32">
        <f>SUM(I26:I27)</f>
        <v>518</v>
      </c>
    </row>
    <row r="26" spans="1:9" ht="12.75">
      <c r="A26" s="7">
        <v>11</v>
      </c>
      <c r="B26" s="7" t="s">
        <v>20</v>
      </c>
      <c r="C26" s="34">
        <v>500</v>
      </c>
      <c r="D26" s="30">
        <v>0</v>
      </c>
      <c r="E26" s="12">
        <f>D26/C26</f>
        <v>0</v>
      </c>
      <c r="G26" s="7">
        <v>11</v>
      </c>
      <c r="H26" s="33" t="s">
        <v>20</v>
      </c>
      <c r="I26" s="34">
        <v>500</v>
      </c>
    </row>
    <row r="27" spans="1:9" ht="12.75">
      <c r="A27" s="7">
        <v>12</v>
      </c>
      <c r="B27" s="7" t="s">
        <v>25</v>
      </c>
      <c r="C27" s="34">
        <v>18</v>
      </c>
      <c r="D27" s="26">
        <v>17.76</v>
      </c>
      <c r="E27" s="12">
        <f>D27/C27</f>
        <v>0.9866666666666668</v>
      </c>
      <c r="G27" s="7">
        <v>12</v>
      </c>
      <c r="H27" s="33" t="s">
        <v>25</v>
      </c>
      <c r="I27" s="34">
        <v>18</v>
      </c>
    </row>
    <row r="28" spans="1:9" s="23" customFormat="1" ht="12.75">
      <c r="A28" s="4">
        <v>2</v>
      </c>
      <c r="B28" s="4" t="s">
        <v>10</v>
      </c>
      <c r="C28" s="32">
        <f>C30+C29+C31</f>
        <v>210</v>
      </c>
      <c r="D28" s="32">
        <f>D30+D29+D31</f>
        <v>137.26</v>
      </c>
      <c r="E28" s="24">
        <f aca="true" t="shared" si="0" ref="E28:E52">D28/C28</f>
        <v>0.6536190476190475</v>
      </c>
      <c r="G28" s="4">
        <v>2</v>
      </c>
      <c r="H28" s="28" t="s">
        <v>10</v>
      </c>
      <c r="I28" s="32">
        <f>I30+I29+I31</f>
        <v>210</v>
      </c>
    </row>
    <row r="29" spans="1:9" ht="12.75">
      <c r="A29" s="7">
        <v>21</v>
      </c>
      <c r="B29" s="7" t="s">
        <v>18</v>
      </c>
      <c r="C29" s="34">
        <v>60</v>
      </c>
      <c r="D29" s="26">
        <v>54.46</v>
      </c>
      <c r="E29" s="12">
        <f t="shared" si="0"/>
        <v>0.9076666666666667</v>
      </c>
      <c r="G29" s="7">
        <v>21</v>
      </c>
      <c r="H29" s="33" t="s">
        <v>18</v>
      </c>
      <c r="I29" s="34">
        <v>60</v>
      </c>
    </row>
    <row r="30" spans="1:9" ht="12.75">
      <c r="A30" s="7">
        <v>22</v>
      </c>
      <c r="B30" s="7" t="s">
        <v>23</v>
      </c>
      <c r="C30" s="34">
        <v>100</v>
      </c>
      <c r="D30" s="26">
        <v>82.8</v>
      </c>
      <c r="E30" s="12">
        <f t="shared" si="0"/>
        <v>0.828</v>
      </c>
      <c r="G30" s="7">
        <v>22</v>
      </c>
      <c r="H30" s="33" t="s">
        <v>23</v>
      </c>
      <c r="I30" s="34">
        <v>100</v>
      </c>
    </row>
    <row r="31" spans="1:9" ht="12.75">
      <c r="A31" s="7">
        <v>23</v>
      </c>
      <c r="B31" s="7" t="s">
        <v>27</v>
      </c>
      <c r="C31" s="34">
        <v>50</v>
      </c>
      <c r="D31" s="26">
        <v>0</v>
      </c>
      <c r="E31" s="12">
        <f t="shared" si="0"/>
        <v>0</v>
      </c>
      <c r="G31" s="7">
        <v>23</v>
      </c>
      <c r="H31" s="33" t="s">
        <v>27</v>
      </c>
      <c r="I31" s="34">
        <v>50</v>
      </c>
    </row>
    <row r="32" spans="1:9" s="23" customFormat="1" ht="12.75">
      <c r="A32" s="4">
        <v>3</v>
      </c>
      <c r="B32" s="4" t="s">
        <v>11</v>
      </c>
      <c r="C32" s="32">
        <f>SUM(C33:C35)</f>
        <v>1600</v>
      </c>
      <c r="D32" s="32">
        <f>SUM(D33:D35)</f>
        <v>12.84</v>
      </c>
      <c r="E32" s="24">
        <f t="shared" si="0"/>
        <v>0.008025</v>
      </c>
      <c r="G32" s="4">
        <v>3</v>
      </c>
      <c r="H32" s="28" t="s">
        <v>11</v>
      </c>
      <c r="I32" s="32">
        <f>SUM(I33:I35)</f>
        <v>1600</v>
      </c>
    </row>
    <row r="33" spans="1:9" ht="12.75">
      <c r="A33" s="7">
        <v>31</v>
      </c>
      <c r="B33" s="7" t="s">
        <v>40</v>
      </c>
      <c r="C33" s="34">
        <v>300</v>
      </c>
      <c r="D33" s="26">
        <v>0</v>
      </c>
      <c r="E33" s="12">
        <f>D33/C33</f>
        <v>0</v>
      </c>
      <c r="G33" s="7">
        <v>31</v>
      </c>
      <c r="H33" s="33" t="s">
        <v>36</v>
      </c>
      <c r="I33" s="34">
        <v>300</v>
      </c>
    </row>
    <row r="34" spans="1:9" ht="12.75">
      <c r="A34" s="7">
        <v>32</v>
      </c>
      <c r="B34" s="7" t="s">
        <v>41</v>
      </c>
      <c r="C34" s="34">
        <v>300</v>
      </c>
      <c r="D34" s="26">
        <v>0</v>
      </c>
      <c r="E34" s="12">
        <f t="shared" si="0"/>
        <v>0</v>
      </c>
      <c r="G34" s="7">
        <v>32</v>
      </c>
      <c r="H34" s="33" t="s">
        <v>37</v>
      </c>
      <c r="I34" s="34">
        <v>300</v>
      </c>
    </row>
    <row r="35" spans="1:9" ht="12.75">
      <c r="A35" s="7">
        <v>33</v>
      </c>
      <c r="B35" s="7" t="s">
        <v>24</v>
      </c>
      <c r="C35" s="34">
        <v>1000</v>
      </c>
      <c r="D35" s="26">
        <v>12.84</v>
      </c>
      <c r="E35" s="12">
        <f t="shared" si="0"/>
        <v>0.01284</v>
      </c>
      <c r="G35" s="7">
        <v>33</v>
      </c>
      <c r="H35" s="33" t="s">
        <v>24</v>
      </c>
      <c r="I35" s="34">
        <v>1000</v>
      </c>
    </row>
    <row r="36" spans="1:9" ht="12.75">
      <c r="A36" s="7">
        <v>34</v>
      </c>
      <c r="B36" s="7" t="s">
        <v>33</v>
      </c>
      <c r="C36" s="34">
        <v>600</v>
      </c>
      <c r="D36" s="26">
        <v>0</v>
      </c>
      <c r="E36" s="12">
        <f t="shared" si="0"/>
        <v>0</v>
      </c>
      <c r="G36" s="7">
        <v>34</v>
      </c>
      <c r="H36" s="33" t="s">
        <v>33</v>
      </c>
      <c r="I36" s="34">
        <v>600</v>
      </c>
    </row>
    <row r="37" spans="1:9" s="23" customFormat="1" ht="12.75">
      <c r="A37" s="4">
        <v>4</v>
      </c>
      <c r="B37" s="4" t="s">
        <v>12</v>
      </c>
      <c r="C37" s="32">
        <v>0</v>
      </c>
      <c r="D37" s="27">
        <v>0</v>
      </c>
      <c r="E37" s="22" t="s">
        <v>28</v>
      </c>
      <c r="G37" s="4">
        <v>4</v>
      </c>
      <c r="H37" s="28" t="s">
        <v>12</v>
      </c>
      <c r="I37" s="32">
        <v>0</v>
      </c>
    </row>
    <row r="38" spans="1:9" s="23" customFormat="1" ht="12.75">
      <c r="A38" s="4">
        <v>5</v>
      </c>
      <c r="B38" s="4" t="s">
        <v>13</v>
      </c>
      <c r="C38" s="32">
        <f>SUM(C39:C41)</f>
        <v>5900</v>
      </c>
      <c r="D38" s="32">
        <f>SUM(D39:D41)</f>
        <v>2770.68</v>
      </c>
      <c r="E38" s="12">
        <f t="shared" si="0"/>
        <v>0.46960677966101694</v>
      </c>
      <c r="G38" s="4">
        <v>5</v>
      </c>
      <c r="H38" s="28" t="s">
        <v>13</v>
      </c>
      <c r="I38" s="32">
        <f>SUM(I39:I41)</f>
        <v>5900</v>
      </c>
    </row>
    <row r="39" spans="1:9" ht="12.75">
      <c r="A39" s="7">
        <v>51</v>
      </c>
      <c r="B39" s="7" t="s">
        <v>21</v>
      </c>
      <c r="C39" s="34">
        <v>1800</v>
      </c>
      <c r="D39" s="26">
        <v>0</v>
      </c>
      <c r="E39" s="12">
        <f t="shared" si="0"/>
        <v>0</v>
      </c>
      <c r="G39" s="7">
        <v>51</v>
      </c>
      <c r="H39" s="33" t="s">
        <v>21</v>
      </c>
      <c r="I39" s="34">
        <v>1800</v>
      </c>
    </row>
    <row r="40" spans="1:9" ht="12.75">
      <c r="A40" s="7">
        <v>52</v>
      </c>
      <c r="B40" s="7" t="s">
        <v>22</v>
      </c>
      <c r="C40" s="34">
        <v>2500</v>
      </c>
      <c r="D40" s="26">
        <v>0</v>
      </c>
      <c r="E40" s="12">
        <f t="shared" si="0"/>
        <v>0</v>
      </c>
      <c r="G40" s="7">
        <v>52</v>
      </c>
      <c r="H40" s="33" t="s">
        <v>22</v>
      </c>
      <c r="I40" s="34">
        <v>2500</v>
      </c>
    </row>
    <row r="41" spans="1:9" ht="12.75">
      <c r="A41" s="7">
        <v>53</v>
      </c>
      <c r="B41" s="7" t="s">
        <v>26</v>
      </c>
      <c r="C41" s="34">
        <v>1600</v>
      </c>
      <c r="D41" s="26">
        <v>2770.68</v>
      </c>
      <c r="E41" s="12">
        <f t="shared" si="0"/>
        <v>1.7316749999999999</v>
      </c>
      <c r="G41" s="7">
        <v>53</v>
      </c>
      <c r="H41" s="33" t="s">
        <v>26</v>
      </c>
      <c r="I41" s="34">
        <v>1600</v>
      </c>
    </row>
    <row r="42" spans="1:9" s="23" customFormat="1" ht="12.75">
      <c r="A42" s="4">
        <v>6</v>
      </c>
      <c r="B42" s="4" t="s">
        <v>14</v>
      </c>
      <c r="C42" s="32">
        <f>SUM(C43:C44)</f>
        <v>48</v>
      </c>
      <c r="D42" s="32">
        <f>SUM(D43:D44)</f>
        <v>36.24</v>
      </c>
      <c r="E42" s="12">
        <f t="shared" si="0"/>
        <v>0.755</v>
      </c>
      <c r="G42" s="4">
        <v>6</v>
      </c>
      <c r="H42" s="28" t="s">
        <v>14</v>
      </c>
      <c r="I42" s="32">
        <f>SUM(I43:I44)</f>
        <v>48</v>
      </c>
    </row>
    <row r="43" spans="1:9" ht="12.75">
      <c r="A43" s="7"/>
      <c r="B43" s="7" t="s">
        <v>15</v>
      </c>
      <c r="C43" s="34">
        <v>16</v>
      </c>
      <c r="D43" s="26">
        <f>3.75+3.75+4.74</f>
        <v>12.24</v>
      </c>
      <c r="E43" s="12">
        <f t="shared" si="0"/>
        <v>0.765</v>
      </c>
      <c r="G43" s="7"/>
      <c r="H43" s="33" t="s">
        <v>15</v>
      </c>
      <c r="I43" s="34">
        <v>16</v>
      </c>
    </row>
    <row r="44" spans="1:9" ht="12.75">
      <c r="A44" s="7"/>
      <c r="B44" s="7" t="s">
        <v>16</v>
      </c>
      <c r="C44" s="34">
        <v>32</v>
      </c>
      <c r="D44" s="26">
        <v>24</v>
      </c>
      <c r="E44" s="12">
        <f t="shared" si="0"/>
        <v>0.75</v>
      </c>
      <c r="G44" s="7"/>
      <c r="H44" s="33" t="s">
        <v>16</v>
      </c>
      <c r="I44" s="34">
        <v>32</v>
      </c>
    </row>
    <row r="45" spans="1:9" s="23" customFormat="1" ht="12.75">
      <c r="A45" s="4">
        <v>7</v>
      </c>
      <c r="B45" s="4" t="s">
        <v>19</v>
      </c>
      <c r="C45" s="8">
        <v>0</v>
      </c>
      <c r="D45" s="27">
        <v>0</v>
      </c>
      <c r="E45" s="22" t="s">
        <v>28</v>
      </c>
      <c r="G45" s="4">
        <v>7</v>
      </c>
      <c r="H45" s="4" t="s">
        <v>19</v>
      </c>
      <c r="I45" s="8">
        <v>0</v>
      </c>
    </row>
    <row r="46" spans="1:9" s="23" customFormat="1" ht="12.75">
      <c r="A46" s="4">
        <v>8</v>
      </c>
      <c r="B46" s="4" t="s">
        <v>29</v>
      </c>
      <c r="C46" s="8">
        <v>100</v>
      </c>
      <c r="D46" s="8">
        <f>SUM(D47:D48)</f>
        <v>566</v>
      </c>
      <c r="E46" s="12">
        <f t="shared" si="0"/>
        <v>5.66</v>
      </c>
      <c r="G46" s="4">
        <v>8</v>
      </c>
      <c r="H46" s="4" t="s">
        <v>29</v>
      </c>
      <c r="I46" s="8">
        <v>100</v>
      </c>
    </row>
    <row r="47" spans="1:9" ht="12.75">
      <c r="A47" s="7">
        <v>81</v>
      </c>
      <c r="B47" s="7" t="s">
        <v>42</v>
      </c>
      <c r="C47" s="6">
        <v>0</v>
      </c>
      <c r="D47" s="26">
        <v>245</v>
      </c>
      <c r="E47" s="13" t="s">
        <v>28</v>
      </c>
      <c r="G47" s="7"/>
      <c r="H47" s="7"/>
      <c r="I47" s="6"/>
    </row>
    <row r="48" spans="1:9" ht="12.75">
      <c r="A48" s="7">
        <v>82</v>
      </c>
      <c r="B48" s="7" t="s">
        <v>50</v>
      </c>
      <c r="C48" s="6">
        <v>0</v>
      </c>
      <c r="D48" s="26">
        <v>321</v>
      </c>
      <c r="E48" s="13" t="s">
        <v>28</v>
      </c>
      <c r="G48" s="7"/>
      <c r="H48" s="7"/>
      <c r="I48" s="6"/>
    </row>
    <row r="49" spans="1:9" ht="12.75">
      <c r="A49" s="7"/>
      <c r="B49" s="7"/>
      <c r="C49" s="6"/>
      <c r="D49" s="26"/>
      <c r="E49" s="13"/>
      <c r="G49" s="7"/>
      <c r="H49" s="7"/>
      <c r="I49" s="6"/>
    </row>
    <row r="50" spans="1:9" ht="12.75">
      <c r="A50" s="2"/>
      <c r="B50" s="9" t="s">
        <v>0</v>
      </c>
      <c r="C50" s="3">
        <f>C4</f>
        <v>8749.1</v>
      </c>
      <c r="D50" s="16">
        <f>D4</f>
        <v>6987.160000000001</v>
      </c>
      <c r="E50" s="18">
        <f t="shared" si="0"/>
        <v>0.7986147146563647</v>
      </c>
      <c r="G50" s="2"/>
      <c r="H50" s="9" t="s">
        <v>0</v>
      </c>
      <c r="I50" s="3">
        <f>I4</f>
        <v>557.12</v>
      </c>
    </row>
    <row r="51" spans="1:9" ht="12.75">
      <c r="A51" s="2"/>
      <c r="B51" s="9" t="s">
        <v>8</v>
      </c>
      <c r="C51" s="3">
        <f>C24</f>
        <v>8376</v>
      </c>
      <c r="D51" s="3">
        <f>D24</f>
        <v>3540.7799999999997</v>
      </c>
      <c r="E51" s="18">
        <f t="shared" si="0"/>
        <v>0.4227292263610315</v>
      </c>
      <c r="G51" s="2"/>
      <c r="H51" s="9" t="s">
        <v>8</v>
      </c>
      <c r="I51" s="3">
        <f>I24</f>
        <v>8376</v>
      </c>
    </row>
    <row r="52" spans="1:9" ht="12.75">
      <c r="A52" s="2"/>
      <c r="B52" s="9" t="s">
        <v>17</v>
      </c>
      <c r="C52" s="3">
        <f>C50-C51</f>
        <v>373.10000000000036</v>
      </c>
      <c r="D52" s="3">
        <f>D50-D51</f>
        <v>3446.380000000001</v>
      </c>
      <c r="E52" s="18">
        <f t="shared" si="0"/>
        <v>9.237148217636017</v>
      </c>
      <c r="G52" s="2"/>
      <c r="H52" s="9" t="s">
        <v>17</v>
      </c>
      <c r="I52" s="3">
        <f>I50-I51</f>
        <v>-7818.88</v>
      </c>
    </row>
    <row r="53" ht="12.75">
      <c r="E53" s="5"/>
    </row>
    <row r="56" spans="3:4" ht="12.75">
      <c r="C56" s="10" t="s">
        <v>53</v>
      </c>
      <c r="D56" s="14">
        <v>557.12</v>
      </c>
    </row>
    <row r="57" spans="3:4" ht="12.75">
      <c r="C57" s="10" t="s">
        <v>54</v>
      </c>
      <c r="D57" s="14">
        <f>D52-D56</f>
        <v>2889.260000000001</v>
      </c>
    </row>
    <row r="58" spans="3:4" ht="12.75">
      <c r="C58" s="10" t="s">
        <v>55</v>
      </c>
      <c r="D58" s="14">
        <f>D7+D20</f>
        <v>2889.26</v>
      </c>
    </row>
  </sheetData>
  <sheetProtection/>
  <printOptions/>
  <pageMargins left="0.75" right="0.75" top="1" bottom="1" header="0" footer="0"/>
  <pageSetup fitToHeight="1" fitToWidth="1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Dark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carmen.tortosa</dc:creator>
  <cp:keywords/>
  <dc:description/>
  <cp:lastModifiedBy>Cristina</cp:lastModifiedBy>
  <cp:lastPrinted>2016-04-10T16:21:56Z</cp:lastPrinted>
  <dcterms:created xsi:type="dcterms:W3CDTF">2012-09-27T09:17:59Z</dcterms:created>
  <dcterms:modified xsi:type="dcterms:W3CDTF">2016-06-13T12:12:37Z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1034</vt:i4>
  </property>
</Properties>
</file>